
<file path=[Content_Types].xml><?xml version="1.0" encoding="utf-8"?>
<Types xmlns="http://schemas.openxmlformats.org/package/2006/content-types"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Revision="1"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  <customWorkbookViews>
    <customWorkbookView name="1 - Личное представление" guid="{57E322F9-18AF-489B-8F2B-C45A36290E1C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3"/>
  <c r="J43"/>
  <c r="H43"/>
  <c r="G43"/>
  <c r="F43"/>
  <c r="B24"/>
  <c r="A24"/>
  <c r="L23"/>
  <c r="J23"/>
  <c r="I23"/>
  <c r="H23"/>
  <c r="G23"/>
  <c r="F23"/>
  <c r="B14"/>
  <c r="A14"/>
  <c r="L13"/>
  <c r="J13"/>
  <c r="I13"/>
  <c r="H13"/>
  <c r="H24" s="1"/>
  <c r="G13"/>
  <c r="G24" s="1"/>
  <c r="F13"/>
  <c r="F24" s="1"/>
  <c r="I43" l="1"/>
  <c r="H196"/>
  <c r="L24"/>
  <c r="L196" s="1"/>
  <c r="I24"/>
  <c r="J24"/>
  <c r="J196" s="1"/>
  <c r="F196"/>
  <c r="G196"/>
  <c r="I196" l="1"/>
</calcChain>
</file>

<file path=xl/sharedStrings.xml><?xml version="1.0" encoding="utf-8"?>
<sst xmlns="http://schemas.openxmlformats.org/spreadsheetml/2006/main" count="196" uniqueCount="55">
  <si>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</si>
  <si>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</si>
  <si>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</si>
  <si>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</si>
  <si>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</si>
  <si>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</si>
  <si>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</si>
  <si>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</si>
  <si>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</si>
  <si>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</si>
  <si>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</si>
  <si>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</si>
  <si>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</si>
  <si>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</si>
  <si>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</si>
  <si>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</si>
  <si>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</si>
  <si>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</si>
  <si>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</si>
  <si>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</si>
  <si>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</si>
  <si>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</si>
  <si>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</si>
  <si>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</si>
  <si>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</si>
  <si>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</si>
  <si>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</si>
  <si>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</si>
  <si>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</si>
  <si>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</si>
  <si>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</si>
  <si>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</si>
  <si>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</si>
  <si>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</si>
  <si>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</si>
  <si>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</si>
  <si>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</si>
  <si>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</si>
  <si>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</si>
  <si>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</si>
  <si>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</si>
  <si>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</si>
  <si>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гуляш из говядины</t>
  </si>
  <si>
    <t>50/50</t>
  </si>
  <si>
    <t>591/2005</t>
  </si>
  <si>
    <t>каша перловая</t>
  </si>
  <si>
    <t>303/2017</t>
  </si>
  <si>
    <t>чай с сахаром</t>
  </si>
  <si>
    <t>943/2005</t>
  </si>
  <si>
    <t>хлеб белый</t>
  </si>
  <si>
    <t>1035/2002</t>
  </si>
  <si>
    <t>яблоко</t>
  </si>
  <si>
    <t>338/2017</t>
  </si>
  <si>
    <t>суп из лапши</t>
  </si>
  <si>
    <t>128/06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</si>
</sst>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1.xml"/><Relationship Id="rId1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A463C766-B6D4-4DDC-8117-525C8EDE286D}" diskRevisions="1" revisionId="116" version="2" protected="1">
  <header guid="{A1AC1656-986B-48E6-AAC3-936AD692B211}" dateTime="2023-11-09T15:31:39" maxSheetId="3" userName="1" r:id="rId1">
    <sheetIdMap count="2">
      <sheetId val="1"/>
      <sheetId val="2"/>
    </sheetIdMap>
  </header>
  <header guid="{A463C766-B6D4-4DDC-8117-525C8EDE286D}" dateTime="2023-11-09T15:31:58" maxSheetId="3" userName="1" r:id="rId2" minRId="1" maxRId="116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" sId="1">
    <oc r="G28">
      <v>3.84</v>
    </oc>
    <nc r="G28"/>
  </rcc>
  <rcc rId="2" sId="1">
    <oc r="A25">
      <v>1</v>
    </oc>
    <nc r="A25"/>
  </rcc>
  <rcc rId="3" sId="1">
    <oc r="B25">
      <v>2</v>
    </oc>
    <nc r="B25"/>
  </rcc>
  <rcc rId="4" sId="1">
    <oc r="C25" t="inlineStr">
      <is>
        <t>Завтрак</t>
      </is>
    </oc>
    <nc r="C25"/>
  </rcc>
  <rcc rId="5" sId="1">
    <oc r="D25" t="inlineStr">
      <is>
        <t>гор.блюдо</t>
      </is>
    </oc>
    <nc r="D25"/>
  </rcc>
  <rcc rId="6" sId="1">
    <oc r="E25" t="inlineStr">
      <is>
        <t>каша гречневая</t>
      </is>
    </oc>
    <nc r="E25"/>
  </rcc>
  <rcc rId="7" sId="1">
    <oc r="F25">
      <v>150</v>
    </oc>
    <nc r="F25"/>
  </rcc>
  <rcc rId="8" sId="1">
    <oc r="G25">
      <v>7.46</v>
    </oc>
    <nc r="G25"/>
  </rcc>
  <rcc rId="9" sId="1">
    <oc r="H25">
      <v>5.61</v>
    </oc>
    <nc r="H25"/>
  </rcc>
  <rcc rId="10" sId="1">
    <oc r="I25">
      <v>35.840000000000003</v>
    </oc>
    <nc r="I25"/>
  </rcc>
  <rcc rId="11" sId="1">
    <oc r="J25">
      <v>230.45</v>
    </oc>
    <nc r="J25"/>
  </rcc>
  <rcc rId="12" sId="1">
    <oc r="K25" t="inlineStr">
      <is>
        <t>679/2005</t>
      </is>
    </oc>
    <nc r="K25"/>
  </rcc>
  <rcc rId="13" sId="1">
    <oc r="L25">
      <v>11.07</v>
    </oc>
    <nc r="L25"/>
  </rcc>
  <rcc rId="14" sId="1">
    <oc r="E26" t="inlineStr">
      <is>
        <t>птица отварная</t>
      </is>
    </oc>
    <nc r="E26"/>
  </rcc>
  <rcc rId="15" sId="1">
    <oc r="F26">
      <v>100</v>
    </oc>
    <nc r="F26"/>
  </rcc>
  <rcc rId="16" sId="1">
    <oc r="G26">
      <v>21.1</v>
    </oc>
    <nc r="G26"/>
  </rcc>
  <rcc rId="17" sId="1">
    <oc r="H26">
      <v>13.6</v>
    </oc>
    <nc r="H26"/>
  </rcc>
  <rcc rId="18" sId="1">
    <oc r="J26">
      <v>206.25</v>
    </oc>
    <nc r="J26"/>
  </rcc>
  <rcc rId="19" sId="1">
    <oc r="K26" t="inlineStr">
      <is>
        <t>637/2005</t>
      </is>
    </oc>
    <nc r="K26"/>
  </rcc>
  <rcc rId="20" sId="1">
    <oc r="L26">
      <v>4016</v>
    </oc>
    <nc r="L26"/>
  </rcc>
  <rcc rId="21" sId="1">
    <oc r="D27" t="inlineStr">
      <is>
        <t>гор.напиток</t>
      </is>
    </oc>
    <nc r="D27"/>
  </rcc>
  <rcc rId="22" sId="1">
    <oc r="E27" t="inlineStr">
      <is>
        <t>чай с сахаром</t>
      </is>
    </oc>
    <nc r="E27"/>
  </rcc>
  <rcc rId="23" sId="1">
    <oc r="F27">
      <v>200</v>
    </oc>
    <nc r="F27"/>
  </rcc>
  <rcc rId="24" sId="1">
    <oc r="G27">
      <v>0.2</v>
    </oc>
    <nc r="G27"/>
  </rcc>
  <rcc rId="25" sId="1">
    <oc r="I27">
      <v>14</v>
    </oc>
    <nc r="I27"/>
  </rcc>
  <rcc rId="26" sId="1">
    <oc r="J27">
      <v>28</v>
    </oc>
    <nc r="J27"/>
  </rcc>
  <rcc rId="27" sId="1">
    <oc r="K27" t="inlineStr">
      <is>
        <t>943/2005</t>
      </is>
    </oc>
    <nc r="K27"/>
  </rcc>
  <rcc rId="28" sId="1">
    <oc r="L27">
      <v>1.71</v>
    </oc>
    <nc r="L27"/>
  </rcc>
  <rcc rId="29" sId="1">
    <oc r="D28" t="inlineStr">
      <is>
        <t>хлеб</t>
      </is>
    </oc>
    <nc r="D28"/>
  </rcc>
  <rcc rId="30" sId="1">
    <oc r="E28" t="inlineStr">
      <is>
        <t>хлеб белый</t>
      </is>
    </oc>
    <nc r="E28"/>
  </rcc>
  <rcc rId="31" sId="1">
    <oc r="F28">
      <v>50</v>
    </oc>
    <nc r="F28"/>
  </rcc>
  <rcc rId="32" sId="1">
    <oc r="H28">
      <v>0.47</v>
    </oc>
    <nc r="H28"/>
  </rcc>
  <rcc rId="33" sId="1">
    <oc r="I28">
      <v>23.65</v>
    </oc>
    <nc r="I28"/>
  </rcc>
  <rcc rId="34" sId="1">
    <oc r="J28">
      <v>114.17</v>
    </oc>
    <nc r="J28"/>
  </rcc>
  <rcc rId="35" sId="1">
    <oc r="K28" t="inlineStr">
      <is>
        <t>1035/2002</t>
      </is>
    </oc>
    <nc r="K28"/>
  </rcc>
  <rcc rId="36" sId="1">
    <oc r="L28">
      <v>4.32</v>
    </oc>
    <nc r="L28"/>
  </rcc>
  <rcc rId="37" sId="1">
    <oc r="D29" t="inlineStr">
      <is>
        <t>фрукты</t>
      </is>
    </oc>
    <nc r="D29"/>
  </rcc>
  <rcc rId="38" sId="1">
    <oc r="E30" t="inlineStr">
      <is>
        <t>салат витаминный</t>
      </is>
    </oc>
    <nc r="E30"/>
  </rcc>
  <rcc rId="39" sId="1">
    <oc r="F30">
      <v>100</v>
    </oc>
    <nc r="F30"/>
  </rcc>
  <rcc rId="40" sId="1">
    <oc r="G30">
      <v>2.6</v>
    </oc>
    <nc r="G30"/>
  </rcc>
  <rcc rId="41" sId="1">
    <oc r="H30">
      <v>7.4</v>
    </oc>
    <nc r="H30"/>
  </rcc>
  <rcc rId="42" sId="1">
    <oc r="I30">
      <v>3.2</v>
    </oc>
    <nc r="I30"/>
  </rcc>
  <rcc rId="43" sId="1">
    <oc r="J30">
      <v>89.8</v>
    </oc>
    <nc r="J30"/>
  </rcc>
  <rcc rId="44" sId="1">
    <oc r="K30" t="inlineStr">
      <is>
        <t>43/2017</t>
      </is>
    </oc>
    <nc r="K30"/>
  </rcc>
  <rcc rId="45" sId="1">
    <oc r="L30">
      <v>11.7</v>
    </oc>
    <nc r="L30"/>
  </rcc>
  <rcc rId="46" sId="1">
    <oc r="D32" t="inlineStr">
      <is>
        <t>итого</t>
      </is>
    </oc>
    <nc r="D32"/>
  </rcc>
  <rcc rId="47" sId="1">
    <oc r="F32">
      <f>SUM(F25:F31)</f>
    </oc>
    <nc r="F32"/>
  </rcc>
  <rcc rId="48" sId="1">
    <oc r="G32">
      <f>SUM(G25:G31)</f>
    </oc>
    <nc r="G32"/>
  </rcc>
  <rcc rId="49" sId="1">
    <oc r="H32">
      <f>SUM(H25:H31)</f>
    </oc>
    <nc r="H32"/>
  </rcc>
  <rcc rId="50" sId="1">
    <oc r="I32">
      <f>SUM(I25:I31)</f>
    </oc>
    <nc r="I32"/>
  </rcc>
  <rcc rId="51" sId="1">
    <oc r="J32">
      <f>SUM(J25:J31)</f>
    </oc>
    <nc r="J32"/>
  </rcc>
  <rcc rId="52" sId="1">
    <oc r="L32">
      <f>SUM(L25:L31)</f>
    </oc>
    <nc r="L32"/>
  </rcc>
  <rcc rId="53" sId="1">
    <oc r="A33">
      <f>A25</f>
    </oc>
    <nc r="A33"/>
  </rcc>
  <rcc rId="54" sId="1">
    <oc r="B33">
      <f>B25</f>
    </oc>
    <nc r="B33"/>
  </rcc>
  <rcc rId="55" sId="1">
    <oc r="C33" t="inlineStr">
      <is>
        <t>Обед</t>
      </is>
    </oc>
    <nc r="C33"/>
  </rcc>
  <rcc rId="56" sId="1">
    <oc r="D33" t="inlineStr">
      <is>
        <t>закуска</t>
      </is>
    </oc>
    <nc r="D33"/>
  </rcc>
  <rcc rId="57" sId="1">
    <oc r="E33" t="inlineStr">
      <is>
        <t>рыба запеченная</t>
      </is>
    </oc>
    <nc r="E33"/>
  </rcc>
  <rcc rId="58" sId="1">
    <oc r="F33">
      <v>70</v>
    </oc>
    <nc r="F33"/>
  </rcc>
  <rcc rId="59" sId="1">
    <oc r="G33">
      <v>20.66</v>
    </oc>
    <nc r="G33"/>
  </rcc>
  <rcc rId="60" sId="1">
    <oc r="H33">
      <v>5.38</v>
    </oc>
    <nc r="H33"/>
  </rcc>
  <rcc rId="61" sId="1">
    <oc r="I33">
      <v>3.52</v>
    </oc>
    <nc r="I33"/>
  </rcc>
  <rcc rId="62" sId="1">
    <oc r="J33">
      <v>145.69999999999999</v>
    </oc>
    <nc r="J33"/>
  </rcc>
  <rcc rId="63" sId="1">
    <oc r="K33" t="inlineStr">
      <is>
        <t>627/2006</t>
      </is>
    </oc>
    <nc r="K33"/>
  </rcc>
  <rcc rId="64" sId="1">
    <oc r="L33">
      <v>26.69</v>
    </oc>
    <nc r="L33"/>
  </rcc>
  <rcc rId="65" sId="1">
    <oc r="D34" t="inlineStr">
      <is>
        <t>1 блюдо</t>
      </is>
    </oc>
    <nc r="D34"/>
  </rcc>
  <rcc rId="66" sId="1">
    <oc r="E34" t="inlineStr">
      <is>
        <t>суп фасолевый</t>
      </is>
    </oc>
    <nc r="E34"/>
  </rcc>
  <rcc rId="67" sId="1">
    <oc r="F34">
      <v>250</v>
    </oc>
    <nc r="F34"/>
  </rcc>
  <rcc rId="68" sId="1">
    <oc r="G34">
      <v>5.49</v>
    </oc>
    <nc r="G34"/>
  </rcc>
  <rcc rId="69" sId="1">
    <oc r="H34">
      <v>5.27</v>
    </oc>
    <nc r="H34"/>
  </rcc>
  <rcc rId="70" sId="1">
    <oc r="I34">
      <v>16.54</v>
    </oc>
    <nc r="I34"/>
  </rcc>
  <rcc rId="71" sId="1">
    <oc r="J34">
      <v>148.25</v>
    </oc>
    <nc r="J34"/>
  </rcc>
  <rcc rId="72" sId="1">
    <oc r="K34" t="inlineStr">
      <is>
        <t>102/2017</t>
      </is>
    </oc>
    <nc r="K34"/>
  </rcc>
  <rcc rId="73" sId="1">
    <oc r="L34">
      <v>11.37</v>
    </oc>
    <nc r="L34"/>
  </rcc>
  <rcc rId="74" sId="1">
    <oc r="D35" t="inlineStr">
      <is>
        <t>2 блюдо</t>
      </is>
    </oc>
    <nc r="D35"/>
  </rcc>
  <rcc rId="75" sId="1">
    <oc r="E35" t="inlineStr">
      <is>
        <t>каша гречневая</t>
      </is>
    </oc>
    <nc r="E35"/>
  </rcc>
  <rcc rId="76" sId="1">
    <oc r="F35">
      <v>150</v>
    </oc>
    <nc r="F35"/>
  </rcc>
  <rcc rId="77" sId="1">
    <oc r="G35">
      <v>7.46</v>
    </oc>
    <nc r="G35"/>
  </rcc>
  <rcc rId="78" sId="1">
    <oc r="H35">
      <v>5.61</v>
    </oc>
    <nc r="H35"/>
  </rcc>
  <rcc rId="79" sId="1">
    <oc r="I35">
      <v>35.840000000000003</v>
    </oc>
    <nc r="I35"/>
  </rcc>
  <rcc rId="80" sId="1">
    <oc r="J35">
      <v>230.45</v>
    </oc>
    <nc r="J35"/>
  </rcc>
  <rcc rId="81" sId="1">
    <oc r="K35" t="inlineStr">
      <is>
        <t>679/2005</t>
      </is>
    </oc>
    <nc r="K35"/>
  </rcc>
  <rcc rId="82" sId="1">
    <oc r="L35">
      <v>11.07</v>
    </oc>
    <nc r="L35"/>
  </rcc>
  <rcc rId="83" sId="1">
    <oc r="D36" t="inlineStr">
      <is>
        <t>гарнир</t>
      </is>
    </oc>
    <nc r="D36"/>
  </rcc>
  <rcc rId="84" sId="1">
    <oc r="E36" t="inlineStr">
      <is>
        <t>салат витаминный</t>
      </is>
    </oc>
    <nc r="E36"/>
  </rcc>
  <rcc rId="85" sId="1">
    <oc r="F36">
      <v>100</v>
    </oc>
    <nc r="F36"/>
  </rcc>
  <rcc rId="86" sId="1">
    <oc r="G36">
      <v>2.6</v>
    </oc>
    <nc r="G36"/>
  </rcc>
  <rcc rId="87" sId="1">
    <oc r="H36">
      <v>7.4</v>
    </oc>
    <nc r="H36"/>
  </rcc>
  <rcc rId="88" sId="1">
    <oc r="I36">
      <v>3.2</v>
    </oc>
    <nc r="I36"/>
  </rcc>
  <rcc rId="89" sId="1">
    <oc r="J36">
      <v>89.8</v>
    </oc>
    <nc r="J36"/>
  </rcc>
  <rcc rId="90" sId="1">
    <oc r="K36" t="inlineStr">
      <is>
        <t>43/2017</t>
      </is>
    </oc>
    <nc r="K36"/>
  </rcc>
  <rcc rId="91" sId="1">
    <oc r="L36">
      <v>11.7</v>
    </oc>
    <nc r="L36"/>
  </rcc>
  <rcc rId="92" sId="1">
    <oc r="D37" t="inlineStr">
      <is>
        <t>напиток</t>
      </is>
    </oc>
    <nc r="D37"/>
  </rcc>
  <rcc rId="93" sId="1">
    <oc r="E37" t="inlineStr">
      <is>
        <t>чай с сахаром</t>
      </is>
    </oc>
    <nc r="E37"/>
  </rcc>
  <rcc rId="94" sId="1">
    <oc r="F37">
      <v>200</v>
    </oc>
    <nc r="F37"/>
  </rcc>
  <rcc rId="95" sId="1">
    <oc r="G37">
      <v>0.2</v>
    </oc>
    <nc r="G37"/>
  </rcc>
  <rcc rId="96" sId="1">
    <oc r="I37">
      <v>14</v>
    </oc>
    <nc r="I37"/>
  </rcc>
  <rcc rId="97" sId="1">
    <oc r="J37">
      <v>28</v>
    </oc>
    <nc r="J37"/>
  </rcc>
  <rcc rId="98" sId="1">
    <oc r="K37" t="inlineStr">
      <is>
        <t>943/2005</t>
      </is>
    </oc>
    <nc r="K37"/>
  </rcc>
  <rcc rId="99" sId="1">
    <oc r="L37">
      <v>1.71</v>
    </oc>
    <nc r="L37"/>
  </rcc>
  <rcc rId="100" sId="1">
    <oc r="D38" t="inlineStr">
      <is>
        <t>хлеб бел.</t>
      </is>
    </oc>
    <nc r="D38"/>
  </rcc>
  <rcc rId="101" sId="1">
    <oc r="E38" t="inlineStr">
      <is>
        <t>хлеб белый</t>
      </is>
    </oc>
    <nc r="E38"/>
  </rcc>
  <rcc rId="102" sId="1">
    <oc r="F38">
      <v>50</v>
    </oc>
    <nc r="F38"/>
  </rcc>
  <rcc rId="103" sId="1">
    <oc r="G38">
      <v>3.84</v>
    </oc>
    <nc r="G38"/>
  </rcc>
  <rcc rId="104" sId="1">
    <oc r="H38">
      <v>0.47</v>
    </oc>
    <nc r="H38"/>
  </rcc>
  <rcc rId="105" sId="1">
    <oc r="I38">
      <v>23.65</v>
    </oc>
    <nc r="I38"/>
  </rcc>
  <rcc rId="106" sId="1">
    <oc r="J38">
      <v>114.17</v>
    </oc>
    <nc r="J38"/>
  </rcc>
  <rcc rId="107" sId="1">
    <oc r="K38" t="inlineStr">
      <is>
        <t>1035/2002</t>
      </is>
    </oc>
    <nc r="K38"/>
  </rcc>
  <rcc rId="108" sId="1">
    <oc r="L38">
      <v>4.32</v>
    </oc>
    <nc r="L38"/>
  </rcc>
  <rcc rId="109" sId="1">
    <oc r="D39" t="inlineStr">
      <is>
        <t>хлеб черн.</t>
      </is>
    </oc>
    <nc r="D39"/>
  </rcc>
  <rcc rId="110" sId="1">
    <oc r="D42" t="inlineStr">
      <is>
        <t>итого</t>
      </is>
    </oc>
    <nc r="D42"/>
  </rcc>
  <rcc rId="111" sId="1">
    <oc r="F42">
      <f>SUM(F33:F41)</f>
    </oc>
    <nc r="F42"/>
  </rcc>
  <rcc rId="112" sId="1">
    <oc r="G42">
      <f>SUM(G33:G41)</f>
    </oc>
    <nc r="G42"/>
  </rcc>
  <rcc rId="113" sId="1">
    <oc r="H42">
      <f>SUM(H33:H41)</f>
    </oc>
    <nc r="H42"/>
  </rcc>
  <rcc rId="114" sId="1">
    <oc r="I42">
      <f>SUM(I33:I41)</f>
    </oc>
    <nc r="I42"/>
  </rcc>
  <rcc rId="115" sId="1">
    <oc r="J42">
      <f>SUM(J33:J41)</f>
    </oc>
    <nc r="J42"/>
  </rcc>
  <rcc rId="116" sId="1">
    <oc r="L42">
      <f>SUM(L33:L41)</f>
    </oc>
    <nc r="L42"/>
  </rcc>
</revisions>
</file>

<file path=xl/revisions/revisionLog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4" sqref="J3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11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44</v>
      </c>
      <c r="L6" s="40">
        <v>61.87</v>
      </c>
    </row>
    <row r="7" spans="1:12" ht="15">
      <c r="A7" s="23"/>
      <c r="B7" s="15"/>
      <c r="C7" s="11"/>
      <c r="D7" s="6"/>
      <c r="E7" s="42" t="s">
        <v>45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46</v>
      </c>
      <c r="L7" s="43">
        <v>9.94</v>
      </c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48</v>
      </c>
      <c r="L8" s="43">
        <v>1.71</v>
      </c>
    </row>
    <row r="9" spans="1:12" ht="15">
      <c r="A9" s="23"/>
      <c r="B9" s="15"/>
      <c r="C9" s="11"/>
      <c r="D9" s="7" t="s">
        <v>23</v>
      </c>
      <c r="E9" s="42" t="s">
        <v>49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50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52</v>
      </c>
      <c r="L10" s="43">
        <v>9.6999999999999993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27.179999999999996</v>
      </c>
      <c r="H13" s="19">
        <f t="shared" si="0"/>
        <v>22.919999999999998</v>
      </c>
      <c r="I13" s="19">
        <f t="shared" si="0"/>
        <v>73.44</v>
      </c>
      <c r="J13" s="19">
        <f t="shared" si="0"/>
        <v>489.77</v>
      </c>
      <c r="K13" s="25"/>
      <c r="L13" s="19">
        <f t="shared" ref="L13" si="1">SUM(L6:L12)</f>
        <v>87.54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 t="s">
        <v>43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44</v>
      </c>
      <c r="L14" s="43">
        <v>61.87</v>
      </c>
    </row>
    <row r="15" spans="1:12" ht="15">
      <c r="A15" s="23"/>
      <c r="B15" s="15"/>
      <c r="C15" s="11"/>
      <c r="D15" s="7" t="s">
        <v>27</v>
      </c>
      <c r="E15" s="42" t="s">
        <v>53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54</v>
      </c>
      <c r="L15" s="43">
        <v>7.66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46</v>
      </c>
      <c r="L16" s="43">
        <v>9.94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48</v>
      </c>
      <c r="L18" s="43">
        <v>1.71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50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51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52</v>
      </c>
      <c r="L21" s="43">
        <v>9.6999999999999993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29.799999999999997</v>
      </c>
      <c r="H23" s="19">
        <f t="shared" si="2"/>
        <v>26.299999999999997</v>
      </c>
      <c r="I23" s="19">
        <f t="shared" si="2"/>
        <v>89.410000000000011</v>
      </c>
      <c r="J23" s="19">
        <f t="shared" si="2"/>
        <v>596.36999999999989</v>
      </c>
      <c r="K23" s="25"/>
      <c r="L23" s="19">
        <f t="shared" ref="L23" si="3">SUM(L14:L22)</f>
        <v>95.2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1250</v>
      </c>
      <c r="G24" s="32">
        <f t="shared" ref="G24:J24" si="4">G13+G23</f>
        <v>56.97999999999999</v>
      </c>
      <c r="H24" s="32">
        <f t="shared" si="4"/>
        <v>49.22</v>
      </c>
      <c r="I24" s="32">
        <f t="shared" si="4"/>
        <v>162.85000000000002</v>
      </c>
      <c r="J24" s="32">
        <f t="shared" si="4"/>
        <v>1086.1399999999999</v>
      </c>
      <c r="K24" s="32"/>
      <c r="L24" s="32">
        <f t="shared" ref="L24" si="5">L13+L23</f>
        <v>182.74</v>
      </c>
    </row>
    <row r="25" spans="1:12" ht="15">
      <c r="A25" s="14"/>
      <c r="B25" s="15"/>
      <c r="C25" s="22"/>
      <c r="D25" s="5"/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/>
      <c r="E32" s="9"/>
      <c r="F32" s="19"/>
      <c r="G32" s="19"/>
      <c r="H32" s="19"/>
      <c r="I32" s="19"/>
      <c r="J32" s="19"/>
      <c r="K32" s="25"/>
      <c r="L32" s="19"/>
    </row>
    <row r="33" spans="1:12" ht="15">
      <c r="A33" s="13"/>
      <c r="B33" s="13"/>
      <c r="C33" s="10"/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/>
      <c r="E42" s="9"/>
      <c r="F42" s="19"/>
      <c r="G42" s="19"/>
      <c r="H42" s="19"/>
      <c r="I42" s="19"/>
      <c r="J42" s="19"/>
      <c r="K42" s="25"/>
      <c r="L42" s="19"/>
    </row>
    <row r="43" spans="1:12" ht="15.75" customHeight="1">
      <c r="A43" s="33">
        <f>A25</f>
        <v>0</v>
      </c>
      <c r="B43" s="33">
        <f>B25</f>
        <v>0</v>
      </c>
      <c r="C43" s="50" t="s">
        <v>4</v>
      </c>
      <c r="D43" s="51"/>
      <c r="E43" s="31"/>
      <c r="F43" s="32">
        <f>F32+F42</f>
        <v>0</v>
      </c>
      <c r="G43" s="32">
        <f t="shared" ref="G43" si="6">G32+G42</f>
        <v>0</v>
      </c>
      <c r="H43" s="32">
        <f t="shared" ref="H43" si="7">H32+H42</f>
        <v>0</v>
      </c>
      <c r="I43" s="32">
        <f t="shared" ref="I43" si="8">I32+I42</f>
        <v>0</v>
      </c>
      <c r="J43" s="32">
        <f t="shared" ref="J43:L43" si="9">J32+J42</f>
        <v>0</v>
      </c>
      <c r="K43" s="32"/>
      <c r="L43" s="32">
        <f t="shared" si="9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0">SUM(G44:G50)</f>
        <v>0</v>
      </c>
      <c r="H51" s="19">
        <f t="shared" ref="H51" si="11">SUM(H44:H50)</f>
        <v>0</v>
      </c>
      <c r="I51" s="19">
        <f t="shared" ref="I51" si="12">SUM(I44:I50)</f>
        <v>0</v>
      </c>
      <c r="J51" s="19">
        <f t="shared" ref="J51:L51" si="13">SUM(J44:J50)</f>
        <v>0</v>
      </c>
      <c r="K51" s="25"/>
      <c r="L51" s="19">
        <f t="shared" si="13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4">SUM(G52:G60)</f>
        <v>0</v>
      </c>
      <c r="H61" s="19">
        <f t="shared" ref="H61" si="15">SUM(H52:H60)</f>
        <v>0</v>
      </c>
      <c r="I61" s="19">
        <f t="shared" ref="I61" si="16">SUM(I52:I60)</f>
        <v>0</v>
      </c>
      <c r="J61" s="19">
        <f t="shared" ref="J61:L61" si="17">SUM(J52:J60)</f>
        <v>0</v>
      </c>
      <c r="K61" s="25"/>
      <c r="L61" s="19">
        <f t="shared" si="17"/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18">G51+G61</f>
        <v>0</v>
      </c>
      <c r="H62" s="32">
        <f t="shared" ref="H62" si="19">H51+H61</f>
        <v>0</v>
      </c>
      <c r="I62" s="32">
        <f t="shared" ref="I62" si="20">I51+I61</f>
        <v>0</v>
      </c>
      <c r="J62" s="32">
        <f t="shared" ref="J62:L62" si="21">J51+J61</f>
        <v>0</v>
      </c>
      <c r="K62" s="32"/>
      <c r="L62" s="32">
        <f t="shared" si="21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2">SUM(G63:G69)</f>
        <v>0</v>
      </c>
      <c r="H70" s="19">
        <f t="shared" ref="H70" si="23">SUM(H63:H69)</f>
        <v>0</v>
      </c>
      <c r="I70" s="19">
        <f t="shared" ref="I70" si="24">SUM(I63:I69)</f>
        <v>0</v>
      </c>
      <c r="J70" s="19">
        <f t="shared" ref="J70:L70" si="25">SUM(J63:J69)</f>
        <v>0</v>
      </c>
      <c r="K70" s="25"/>
      <c r="L70" s="19">
        <f t="shared" si="25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6">SUM(G71:G79)</f>
        <v>0</v>
      </c>
      <c r="H80" s="19">
        <f t="shared" ref="H80" si="27">SUM(H71:H79)</f>
        <v>0</v>
      </c>
      <c r="I80" s="19">
        <f t="shared" ref="I80" si="28">SUM(I71:I79)</f>
        <v>0</v>
      </c>
      <c r="J80" s="19">
        <f t="shared" ref="J80:L80" si="29">SUM(J71:J79)</f>
        <v>0</v>
      </c>
      <c r="K80" s="25"/>
      <c r="L80" s="19">
        <f t="shared" si="29"/>
        <v>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0">G70+G80</f>
        <v>0</v>
      </c>
      <c r="H81" s="32">
        <f t="shared" ref="H81" si="31">H70+H80</f>
        <v>0</v>
      </c>
      <c r="I81" s="32">
        <f t="shared" ref="I81" si="32">I70+I80</f>
        <v>0</v>
      </c>
      <c r="J81" s="32">
        <f t="shared" ref="J81:L81" si="33">J70+J80</f>
        <v>0</v>
      </c>
      <c r="K81" s="32"/>
      <c r="L81" s="32">
        <f t="shared" si="33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4">SUM(G82:G88)</f>
        <v>0</v>
      </c>
      <c r="H89" s="19">
        <f t="shared" ref="H89" si="35">SUM(H82:H88)</f>
        <v>0</v>
      </c>
      <c r="I89" s="19">
        <f t="shared" ref="I89" si="36">SUM(I82:I88)</f>
        <v>0</v>
      </c>
      <c r="J89" s="19">
        <f t="shared" ref="J89:L89" si="37">SUM(J82:J88)</f>
        <v>0</v>
      </c>
      <c r="K89" s="25"/>
      <c r="L89" s="19">
        <f t="shared" si="37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42">G89+G99</f>
        <v>0</v>
      </c>
      <c r="H100" s="32">
        <f t="shared" ref="H100" si="43">H89+H99</f>
        <v>0</v>
      </c>
      <c r="I100" s="32">
        <f t="shared" ref="I100" si="44">I89+I99</f>
        <v>0</v>
      </c>
      <c r="J100" s="32">
        <f t="shared" ref="J100:L100" si="45">J89+J99</f>
        <v>0</v>
      </c>
      <c r="K100" s="32"/>
      <c r="L100" s="32">
        <f t="shared" si="45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6">SUM(G101:G107)</f>
        <v>0</v>
      </c>
      <c r="H108" s="19">
        <f t="shared" si="46"/>
        <v>0</v>
      </c>
      <c r="I108" s="19">
        <f t="shared" si="46"/>
        <v>0</v>
      </c>
      <c r="J108" s="19">
        <f t="shared" si="46"/>
        <v>0</v>
      </c>
      <c r="K108" s="25"/>
      <c r="L108" s="19">
        <f t="shared" ref="L108" si="47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0">G108+G118</f>
        <v>0</v>
      </c>
      <c r="H119" s="32">
        <f t="shared" ref="H119" si="51">H108+H118</f>
        <v>0</v>
      </c>
      <c r="I119" s="32">
        <f t="shared" ref="I119" si="52">I108+I118</f>
        <v>0</v>
      </c>
      <c r="J119" s="32">
        <f t="shared" ref="J119:L119" si="53">J108+J118</f>
        <v>0</v>
      </c>
      <c r="K119" s="32"/>
      <c r="L119" s="32">
        <f t="shared" si="53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4">SUM(G120:G126)</f>
        <v>0</v>
      </c>
      <c r="H127" s="19">
        <f t="shared" si="54"/>
        <v>0</v>
      </c>
      <c r="I127" s="19">
        <f t="shared" si="54"/>
        <v>0</v>
      </c>
      <c r="J127" s="19">
        <f t="shared" si="54"/>
        <v>0</v>
      </c>
      <c r="K127" s="25"/>
      <c r="L127" s="19">
        <f t="shared" ref="L127" si="55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58">G127+G137</f>
        <v>0</v>
      </c>
      <c r="H138" s="32">
        <f t="shared" ref="H138" si="59">H127+H137</f>
        <v>0</v>
      </c>
      <c r="I138" s="32">
        <f t="shared" ref="I138" si="60">I127+I137</f>
        <v>0</v>
      </c>
      <c r="J138" s="32">
        <f t="shared" ref="J138:L138" si="61">J127+J137</f>
        <v>0</v>
      </c>
      <c r="K138" s="32"/>
      <c r="L138" s="32">
        <f t="shared" si="61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2">SUM(G139:G145)</f>
        <v>0</v>
      </c>
      <c r="H146" s="19">
        <f t="shared" si="62"/>
        <v>0</v>
      </c>
      <c r="I146" s="19">
        <f t="shared" si="62"/>
        <v>0</v>
      </c>
      <c r="J146" s="19">
        <f t="shared" si="62"/>
        <v>0</v>
      </c>
      <c r="K146" s="25"/>
      <c r="L146" s="19">
        <f t="shared" ref="L146" si="63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66">G146+G156</f>
        <v>0</v>
      </c>
      <c r="H157" s="32">
        <f t="shared" ref="H157" si="67">H146+H156</f>
        <v>0</v>
      </c>
      <c r="I157" s="32">
        <f t="shared" ref="I157" si="68">I146+I156</f>
        <v>0</v>
      </c>
      <c r="J157" s="32">
        <f t="shared" ref="J157:L157" si="69">J146+J156</f>
        <v>0</v>
      </c>
      <c r="K157" s="32"/>
      <c r="L157" s="32">
        <f t="shared" si="69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0">SUM(G158:G164)</f>
        <v>0</v>
      </c>
      <c r="H165" s="19">
        <f t="shared" si="70"/>
        <v>0</v>
      </c>
      <c r="I165" s="19">
        <f t="shared" si="70"/>
        <v>0</v>
      </c>
      <c r="J165" s="19">
        <f t="shared" si="70"/>
        <v>0</v>
      </c>
      <c r="K165" s="25"/>
      <c r="L165" s="19">
        <f t="shared" ref="L165" si="71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74">G165+G175</f>
        <v>0</v>
      </c>
      <c r="H176" s="32">
        <f t="shared" ref="H176" si="75">H165+H175</f>
        <v>0</v>
      </c>
      <c r="I176" s="32">
        <f t="shared" ref="I176" si="76">I165+I175</f>
        <v>0</v>
      </c>
      <c r="J176" s="32">
        <f t="shared" ref="J176:L176" si="77">J165+J175</f>
        <v>0</v>
      </c>
      <c r="K176" s="32"/>
      <c r="L176" s="32">
        <f t="shared" si="77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8">SUM(G177:G183)</f>
        <v>0</v>
      </c>
      <c r="H184" s="19">
        <f t="shared" si="78"/>
        <v>0</v>
      </c>
      <c r="I184" s="19">
        <f t="shared" si="78"/>
        <v>0</v>
      </c>
      <c r="J184" s="19">
        <f t="shared" si="78"/>
        <v>0</v>
      </c>
      <c r="K184" s="25"/>
      <c r="L184" s="19">
        <f t="shared" ref="L184" si="79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82">G184+G194</f>
        <v>0</v>
      </c>
      <c r="H195" s="32">
        <f t="shared" ref="H195" si="83">H184+H194</f>
        <v>0</v>
      </c>
      <c r="I195" s="32">
        <f t="shared" ref="I195" si="84">I184+I194</f>
        <v>0</v>
      </c>
      <c r="J195" s="32">
        <f t="shared" ref="J195:L195" si="85">J184+J194</f>
        <v>0</v>
      </c>
      <c r="K195" s="32"/>
      <c r="L195" s="32">
        <f t="shared" si="85"/>
        <v>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56.97999999999999</v>
      </c>
      <c r="H196" s="34">
        <f t="shared" si="86"/>
        <v>49.22</v>
      </c>
      <c r="I196" s="34">
        <f t="shared" si="86"/>
        <v>162.85000000000002</v>
      </c>
      <c r="J196" s="34">
        <f t="shared" si="86"/>
        <v>1086.1399999999999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182.74</v>
      </c>
    </row>
  </sheetData>
  <customSheetViews>
    <customSheetView guid="{57E322F9-18AF-489B-8F2B-C45A36290E1C}">
      <pane xSplit="4" ySplit="5" topLeftCell="E6" activePane="bottomRight" state="frozen"/>
      <selection pane="bottomRight" activeCell="A25" sqref="A25:L39"/>
      <pageMargins left="0.7" right="0.7" top="0.75" bottom="0.75" header="0.3" footer="0.3"/>
      <pageSetup paperSize="9" orientation="portrait"/>
    </customSheetView>
  </customSheetView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57E322F9-18AF-489B-8F2B-C45A36290E1C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2023-11-09T12:31:58Z</dcterms:modified>
</cp:coreProperties>
</file>